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8850" windowHeight="685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<sst xmlns="http://schemas.openxmlformats.org/spreadsheetml/2006/main" count="68" uniqueCount="49">
  <si>
    <t>変態Ａ</t>
  </si>
  <si>
    <t>身長ａ</t>
  </si>
  <si>
    <t>顔長ａ</t>
  </si>
  <si>
    <t>肩までａ</t>
  </si>
  <si>
    <t>変態Ｂ</t>
  </si>
  <si>
    <t>身長ｂ</t>
  </si>
  <si>
    <t>顔長ｂ</t>
  </si>
  <si>
    <t>身長差</t>
  </si>
  <si>
    <t>嶺</t>
  </si>
  <si>
    <t>合計</t>
  </si>
  <si>
    <t>平均</t>
  </si>
  <si>
    <t>変態の塔</t>
  </si>
  <si>
    <t>雑技団＠変態</t>
  </si>
  <si>
    <t>トーテムポール＠変態</t>
  </si>
  <si>
    <t>将軍</t>
  </si>
  <si>
    <t>娘</t>
  </si>
  <si>
    <t>親友</t>
  </si>
  <si>
    <t>龍</t>
  </si>
  <si>
    <t>診断</t>
  </si>
  <si>
    <t>奥さん</t>
  </si>
  <si>
    <t>清志</t>
  </si>
  <si>
    <t>身長</t>
  </si>
  <si>
    <t>変態A</t>
  </si>
  <si>
    <t xml:space="preserve">  </t>
  </si>
  <si>
    <t>150～155</t>
  </si>
  <si>
    <t>155～160</t>
  </si>
  <si>
    <t>160～165</t>
  </si>
  <si>
    <t>165～170</t>
  </si>
  <si>
    <t>170～175</t>
  </si>
  <si>
    <t>170から175</t>
  </si>
  <si>
    <t>あんも</t>
  </si>
  <si>
    <t>ティラノ</t>
  </si>
  <si>
    <t>☆</t>
  </si>
  <si>
    <t>びーやん</t>
  </si>
  <si>
    <t>イオ</t>
  </si>
  <si>
    <t>ひーたん</t>
  </si>
  <si>
    <t>こま</t>
  </si>
  <si>
    <t>☆</t>
  </si>
  <si>
    <t>ｂｅｂｅ</t>
  </si>
  <si>
    <t>しん</t>
  </si>
  <si>
    <t>ハニー</t>
  </si>
  <si>
    <t>カギコメ</t>
  </si>
  <si>
    <t>ゆーき</t>
  </si>
  <si>
    <t>コット</t>
  </si>
  <si>
    <t>じゅん</t>
  </si>
  <si>
    <t>ルナ</t>
  </si>
  <si>
    <t>カギコメ</t>
  </si>
  <si>
    <t>変態の身長分布（自己申告にて虚偽疑惑あり）</t>
  </si>
  <si>
    <t>肩までｂ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</si>
</sst>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name val="ＭＳ Ｐゴシック"/>
      <family val="3"/>
    </font>
    <font>
      <b/>
      <sz val="18"/>
      <name val="ＭＳ Ｐゴシック"/>
      <family val="3"/>
    </font>
    <font>
      <sz val="9.75"/>
      <name val="ＭＳ Ｐゴシック"/>
      <family val="3"/>
    </font>
  </fonts>
  <fills count="4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Alignment="1">
      <alignment/>
    </xf>
    <xf numFmtId="176" fontId="5" fillId="0" borderId="0" xfId="0" applyNumberFormat="1" applyFont="1" applyFill="1" applyBorder="1" applyAlignment="1">
      <alignment/>
    </xf>
    <xf numFmtId="176" fontId="6" fillId="0" borderId="0" xfId="0" applyNumberFormat="1" applyFont="1" applyFill="1" applyBorder="1" applyAlignment="1">
      <alignment horizontal="left"/>
    </xf>
    <xf numFmtId="176" fontId="0" fillId="2" borderId="0" xfId="0" applyNumberFormat="1" applyFill="1" applyAlignment="1">
      <alignment/>
    </xf>
    <xf numFmtId="176" fontId="0" fillId="3" borderId="0" xfId="0" applyNumberFormat="1" applyFill="1" applyAlignment="1">
      <alignment/>
    </xf>
    <xf numFmtId="176" fontId="5" fillId="0" borderId="1" xfId="0" applyNumberFormat="1" applyFont="1" applyFill="1" applyBorder="1" applyAlignment="1">
      <alignment/>
    </xf>
    <xf numFmtId="176" fontId="6" fillId="2" borderId="1" xfId="0" applyNumberFormat="1" applyFont="1" applyFill="1" applyBorder="1" applyAlignment="1">
      <alignment horizontal="left"/>
    </xf>
    <xf numFmtId="176" fontId="5" fillId="3" borderId="1" xfId="0" applyNumberFormat="1" applyFont="1" applyFill="1" applyBorder="1" applyAlignment="1">
      <alignment horizontal="left"/>
    </xf>
    <xf numFmtId="176" fontId="5" fillId="3" borderId="1" xfId="0" applyNumberFormat="1" applyFont="1" applyFill="1" applyBorder="1" applyAlignment="1">
      <alignment horizontal="center"/>
    </xf>
    <xf numFmtId="176" fontId="5" fillId="3" borderId="1" xfId="0" applyNumberFormat="1" applyFont="1" applyFill="1" applyBorder="1" applyAlignment="1">
      <alignment/>
    </xf>
    <xf numFmtId="177" fontId="5" fillId="3" borderId="1" xfId="0" applyNumberFormat="1" applyFont="1" applyFill="1" applyBorder="1" applyAlignment="1">
      <alignment/>
    </xf>
    <xf numFmtId="176" fontId="5" fillId="0" borderId="1" xfId="0" applyNumberFormat="1" applyFont="1" applyFill="1" applyBorder="1" applyAlignment="1">
      <alignment horizontal="left"/>
    </xf>
    <xf numFmtId="176" fontId="5" fillId="0" borderId="1" xfId="0" applyNumberFormat="1" applyFont="1" applyFill="1" applyBorder="1" applyAlignment="1">
      <alignment horizontal="center"/>
    </xf>
    <xf numFmtId="177" fontId="5" fillId="0" borderId="1" xfId="0" applyNumberFormat="1" applyFont="1" applyFill="1" applyBorder="1" applyAlignment="1">
      <alignment/>
    </xf>
    <xf numFmtId="176" fontId="5" fillId="2" borderId="1" xfId="0" applyNumberFormat="1" applyFont="1" applyFill="1" applyBorder="1" applyAlignment="1">
      <alignment/>
    </xf>
    <xf numFmtId="177" fontId="5" fillId="2" borderId="1" xfId="0" applyNumberFormat="1" applyFont="1" applyFill="1" applyBorder="1" applyAlignment="1">
      <alignment/>
    </xf>
    <xf numFmtId="177" fontId="0" fillId="0" borderId="1" xfId="0" applyNumberFormat="1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distributed" shrinkToFit="1"/>
    </xf>
    <xf numFmtId="176" fontId="4" fillId="2" borderId="1" xfId="0" applyNumberFormat="1" applyFont="1" applyFill="1" applyBorder="1" applyAlignment="1">
      <alignment horizontal="distributed" shrinkToFit="1"/>
    </xf>
    <xf numFmtId="0" fontId="5" fillId="3" borderId="1" xfId="0" applyNumberFormat="1" applyFont="1" applyFill="1" applyBorder="1" applyAlignment="1">
      <alignment horizontal="center" shrinkToFit="1"/>
    </xf>
    <xf numFmtId="176" fontId="5" fillId="3" borderId="1" xfId="0" applyNumberFormat="1" applyFont="1" applyFill="1" applyBorder="1" applyAlignment="1">
      <alignment horizontal="center" wrapText="1" shrinkToFit="1"/>
    </xf>
    <xf numFmtId="176" fontId="5" fillId="0" borderId="1" xfId="0" applyNumberFormat="1" applyFont="1" applyFill="1" applyBorder="1" applyAlignment="1">
      <alignment horizontal="center" wrapText="1" shrinkToFit="1"/>
    </xf>
    <xf numFmtId="176" fontId="5" fillId="2" borderId="1" xfId="0" applyNumberFormat="1" applyFont="1" applyFill="1" applyBorder="1" applyAlignment="1">
      <alignment wrapText="1" shrinkToFit="1"/>
    </xf>
    <xf numFmtId="176" fontId="5" fillId="0" borderId="0" xfId="0" applyNumberFormat="1" applyFont="1" applyFill="1" applyBorder="1" applyAlignment="1">
      <alignment wrapText="1" shrinkToFit="1"/>
    </xf>
    <xf numFmtId="0" fontId="0" fillId="0" borderId="0" xfId="0" applyAlignment="1">
      <alignment wrapText="1" shrinkToFit="1"/>
    </xf>
    <xf numFmtId="177" fontId="0" fillId="0" borderId="1" xfId="0" applyNumberFormat="1" applyBorder="1" applyAlignment="1">
      <alignment wrapText="1" shrinkToFit="1"/>
    </xf>
    <xf numFmtId="176" fontId="5" fillId="2" borderId="1" xfId="0" applyNumberFormat="1" applyFont="1" applyFill="1" applyBorder="1" applyAlignment="1">
      <alignment wrapText="1"/>
    </xf>
    <xf numFmtId="176" fontId="5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0" fontId="5" fillId="0" borderId="1" xfId="0" applyNumberFormat="1" applyFont="1" applyFill="1" applyBorder="1" applyAlignment="1">
      <alignment horizontal="center" shrinkToFit="1"/>
    </xf>
    <xf numFmtId="0" fontId="4" fillId="2" borderId="1" xfId="0" applyFont="1" applyFill="1" applyBorder="1" applyAlignment="1">
      <alignment horizontal="distributed" shrinkToFit="1"/>
    </xf>
    <xf numFmtId="176" fontId="5" fillId="3" borderId="1" xfId="0" applyNumberFormat="1" applyFont="1" applyFill="1" applyBorder="1" applyAlignment="1">
      <alignment horizontal="center" shrinkToFit="1"/>
    </xf>
    <xf numFmtId="176" fontId="0" fillId="3" borderId="0" xfId="0" applyNumberFormat="1" applyFill="1" applyAlignment="1">
      <alignment/>
    </xf>
    <xf numFmtId="176" fontId="6" fillId="2" borderId="1" xfId="0" applyNumberFormat="1" applyFont="1" applyFill="1" applyBorder="1" applyAlignment="1">
      <alignment horizontal="distributed" vertical="distributed"/>
    </xf>
    <xf numFmtId="176" fontId="6" fillId="2" borderId="1" xfId="0" applyNumberFormat="1" applyFont="1" applyFill="1" applyBorder="1" applyAlignment="1">
      <alignment horizontal="distributed" shrinkToFit="1"/>
    </xf>
    <xf numFmtId="177" fontId="6" fillId="2" borderId="1" xfId="0" applyNumberFormat="1" applyFont="1" applyFill="1" applyBorder="1" applyAlignment="1">
      <alignment horizontal="distributed" shrinkToFit="1"/>
    </xf>
    <xf numFmtId="176" fontId="6" fillId="2" borderId="2" xfId="0" applyNumberFormat="1" applyFont="1" applyFill="1" applyBorder="1" applyAlignment="1">
      <alignment horizontal="distributed"/>
    </xf>
    <xf numFmtId="176" fontId="0" fillId="2" borderId="0" xfId="0" applyNumberFormat="1" applyFill="1" applyAlignment="1">
      <alignment horizontal="distributed" shrinkToFit="1"/>
    </xf>
    <xf numFmtId="0" fontId="8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38" fontId="6" fillId="2" borderId="2" xfId="17" applyFont="1" applyFill="1" applyBorder="1" applyAlignment="1">
      <alignment horizontal="distributed" shrinkToFit="1"/>
    </xf>
    <xf numFmtId="38" fontId="6" fillId="2" borderId="4" xfId="17" applyFont="1" applyFill="1" applyBorder="1" applyAlignment="1">
      <alignment horizontal="distributed" shrinkToFit="1"/>
    </xf>
    <xf numFmtId="176" fontId="6" fillId="2" borderId="2" xfId="0" applyNumberFormat="1" applyFont="1" applyFill="1" applyBorder="1" applyAlignment="1">
      <alignment horizontal="distributed" shrinkToFit="1"/>
    </xf>
    <xf numFmtId="176" fontId="6" fillId="2" borderId="4" xfId="0" applyNumberFormat="1" applyFont="1" applyFill="1" applyBorder="1" applyAlignment="1">
      <alignment horizontal="distributed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latin typeface="ＭＳ Ｐゴシック"/>
                <a:ea typeface="ＭＳ Ｐゴシック"/>
                <a:cs typeface="ＭＳ Ｐゴシック"/>
              </a:rPr>
              <a:t>身長分布図＠変態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Sheet1!$A$29</c:f>
              <c:strCache>
                <c:ptCount val="1"/>
                <c:pt idx="0">
                  <c:v>変態A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Sheet1!$B$28:$F$28</c:f>
              <c:strCache/>
            </c:strRef>
          </c:cat>
          <c:val>
            <c:numRef>
              <c:f>Sheet1!$B$29:$F$29</c:f>
              <c:numCache/>
            </c:numRef>
          </c:val>
        </c:ser>
        <c:ser>
          <c:idx val="1"/>
          <c:order val="1"/>
          <c:tx>
            <c:strRef>
              <c:f>Sheet1!$A$30</c:f>
              <c:strCache>
                <c:ptCount val="1"/>
                <c:pt idx="0">
                  <c:v>変態Ｂ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Sheet1!$B$28:$F$28</c:f>
              <c:strCache/>
            </c:strRef>
          </c:cat>
          <c:val>
            <c:numRef>
              <c:f>Sheet1!$B$30:$F$30</c:f>
              <c:numCache/>
            </c:numRef>
          </c:val>
        </c:ser>
        <c:axId val="39978963"/>
        <c:axId val="24266348"/>
      </c:barChart>
      <c:catAx>
        <c:axId val="3997896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身長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4266348"/>
        <c:crosses val="autoZero"/>
        <c:auto val="1"/>
        <c:lblOffset val="100"/>
        <c:noMultiLvlLbl val="0"/>
      </c:catAx>
      <c:valAx>
        <c:axId val="242663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ゴシック"/>
                    <a:ea typeface="ＭＳ Ｐゴシック"/>
                    <a:cs typeface="ＭＳ Ｐゴシック"/>
                  </a:rPr>
                  <a:t>変態数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99789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609600</xdr:colOff>
      <xdr:row>20</xdr:row>
      <xdr:rowOff>66675</xdr:rowOff>
    </xdr:from>
    <xdr:to>
      <xdr:col>17</xdr:col>
      <xdr:colOff>638175</xdr:colOff>
      <xdr:row>40</xdr:row>
      <xdr:rowOff>19050</xdr:rowOff>
    </xdr:to>
    <xdr:graphicFrame>
      <xdr:nvGraphicFramePr>
        <xdr:cNvPr id="1" name="Chart 1"/>
        <xdr:cNvGraphicFramePr/>
      </xdr:nvGraphicFramePr>
      <xdr:xfrm>
        <a:off x="5143500" y="3867150"/>
        <a:ext cx="649605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5"/>
  <sheetViews>
    <sheetView tabSelected="1" workbookViewId="0" topLeftCell="A1">
      <selection activeCell="C10" sqref="C10"/>
    </sheetView>
  </sheetViews>
  <sheetFormatPr defaultColWidth="9.00390625" defaultRowHeight="13.5"/>
  <cols>
    <col min="1" max="5" width="8.50390625" style="0" bestFit="1" customWidth="1"/>
    <col min="6" max="6" width="8.50390625" style="26" bestFit="1" customWidth="1"/>
    <col min="7" max="16" width="8.50390625" style="0" bestFit="1" customWidth="1"/>
    <col min="17" max="17" width="8.375" style="30" customWidth="1"/>
    <col min="18" max="22" width="8.50390625" style="0" bestFit="1" customWidth="1"/>
  </cols>
  <sheetData>
    <row r="1" spans="1:22" ht="28.5" customHeight="1">
      <c r="A1" s="40" t="s">
        <v>47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2"/>
    </row>
    <row r="2" spans="1:22" s="39" customFormat="1" ht="27.75" customHeight="1">
      <c r="A2" s="36" t="s">
        <v>23</v>
      </c>
      <c r="B2" s="36" t="s">
        <v>0</v>
      </c>
      <c r="C2" s="36" t="s">
        <v>1</v>
      </c>
      <c r="D2" s="36" t="s">
        <v>2</v>
      </c>
      <c r="E2" s="36" t="s">
        <v>3</v>
      </c>
      <c r="F2" s="36" t="s">
        <v>18</v>
      </c>
      <c r="G2" s="37" t="s">
        <v>24</v>
      </c>
      <c r="H2" s="37" t="s">
        <v>25</v>
      </c>
      <c r="I2" s="37" t="s">
        <v>26</v>
      </c>
      <c r="J2" s="37" t="s">
        <v>27</v>
      </c>
      <c r="K2" s="37" t="s">
        <v>28</v>
      </c>
      <c r="L2" s="36" t="s">
        <v>4</v>
      </c>
      <c r="M2" s="36" t="s">
        <v>5</v>
      </c>
      <c r="N2" s="36" t="s">
        <v>6</v>
      </c>
      <c r="O2" s="36" t="s">
        <v>48</v>
      </c>
      <c r="P2" s="36" t="s">
        <v>7</v>
      </c>
      <c r="Q2" s="38" t="s">
        <v>18</v>
      </c>
      <c r="R2" s="37" t="s">
        <v>24</v>
      </c>
      <c r="S2" s="37" t="s">
        <v>25</v>
      </c>
      <c r="T2" s="37" t="s">
        <v>26</v>
      </c>
      <c r="U2" s="37" t="s">
        <v>27</v>
      </c>
      <c r="V2" s="37" t="s">
        <v>29</v>
      </c>
    </row>
    <row r="3" spans="1:22" s="34" customFormat="1" ht="13.5">
      <c r="A3" s="8"/>
      <c r="B3" s="9" t="s">
        <v>30</v>
      </c>
      <c r="C3" s="10">
        <v>156</v>
      </c>
      <c r="D3" s="10">
        <v>23</v>
      </c>
      <c r="E3" s="10">
        <f>C3-D3</f>
        <v>133</v>
      </c>
      <c r="F3" s="33" t="str">
        <f>IF(C3&lt;=156,"ちびちくりん","合格")</f>
        <v>ちびちくりん</v>
      </c>
      <c r="G3" s="11">
        <f>IF(150&gt;C3,0,IF(155&gt;=C3,1,0))</f>
        <v>0</v>
      </c>
      <c r="H3" s="11">
        <f>IF(155&gt;=C3,0,IF(160&gt;=C3,1,0))</f>
        <v>1</v>
      </c>
      <c r="I3" s="11">
        <f>IF(160&gt;=C3,0,IF(165&gt;=C3,1,0))</f>
        <v>0</v>
      </c>
      <c r="J3" s="11">
        <f>IF(165&gt;=C3,0,IF(170&gt;=C3,1,0))</f>
        <v>0</v>
      </c>
      <c r="K3" s="11">
        <f>IF(170&gt;=C3,0,IF(175&gt;=C3,1,0))</f>
        <v>0</v>
      </c>
      <c r="L3" s="9" t="s">
        <v>31</v>
      </c>
      <c r="M3" s="10">
        <v>153</v>
      </c>
      <c r="N3" s="10">
        <v>23</v>
      </c>
      <c r="O3" s="10">
        <f>M3-N3</f>
        <v>130</v>
      </c>
      <c r="P3" s="10">
        <f aca="true" t="shared" si="0" ref="P3:P15">ABS(C3-M3)</f>
        <v>3</v>
      </c>
      <c r="Q3" s="21" t="str">
        <f>IF(M3&lt;=153,"キュート","お見事")</f>
        <v>キュート</v>
      </c>
      <c r="R3" s="11">
        <f>IF(150&gt;M3,0,IF(155&gt;=M3,1,0))</f>
        <v>1</v>
      </c>
      <c r="S3" s="11">
        <f>IF(155&gt;=M3,0,IF(160&gt;=M3,1,0))</f>
        <v>0</v>
      </c>
      <c r="T3" s="11">
        <f>IF(160&gt;=M3,0,IF(165&gt;=M3,1,0))</f>
        <v>0</v>
      </c>
      <c r="U3" s="11">
        <f>IF(165&gt;=M3,0,IF(170&gt;=M3,1,0))</f>
        <v>0</v>
      </c>
      <c r="V3" s="11">
        <f>IF(170&gt;=M3,0,IF(175&gt;=M3,1,0))</f>
        <v>0</v>
      </c>
    </row>
    <row r="4" spans="1:22" s="1" customFormat="1" ht="13.5">
      <c r="A4" s="12"/>
      <c r="B4" s="13" t="s">
        <v>32</v>
      </c>
      <c r="C4" s="6">
        <v>164</v>
      </c>
      <c r="D4" s="6">
        <v>23</v>
      </c>
      <c r="E4" s="6">
        <f aca="true" t="shared" si="1" ref="E4:E18">C4-D4</f>
        <v>141</v>
      </c>
      <c r="F4" s="23" t="str">
        <f aca="true" t="shared" si="2" ref="F4:F18">IF(C4&lt;=156,"ちびちくりん","合格")</f>
        <v>合格</v>
      </c>
      <c r="G4" s="14">
        <f aca="true" t="shared" si="3" ref="G4:G18">IF(150&gt;C4,0,IF(155&gt;=C4,1,0))</f>
        <v>0</v>
      </c>
      <c r="H4" s="14">
        <f aca="true" t="shared" si="4" ref="H4:H18">IF(155&gt;=C4,0,IF(160&gt;=C4,1,0))</f>
        <v>0</v>
      </c>
      <c r="I4" s="14">
        <f aca="true" t="shared" si="5" ref="I4:I18">IF(160&gt;=C4,0,IF(165&gt;=C4,1,0))</f>
        <v>1</v>
      </c>
      <c r="J4" s="14">
        <f aca="true" t="shared" si="6" ref="J4:J18">IF(165&gt;=C4,0,IF(170&gt;=C4,1,0))</f>
        <v>0</v>
      </c>
      <c r="K4" s="14">
        <f aca="true" t="shared" si="7" ref="K4:K18">IF(170&gt;=C4,0,IF(175&gt;=C4,1,0))</f>
        <v>0</v>
      </c>
      <c r="L4" s="13" t="s">
        <v>33</v>
      </c>
      <c r="M4" s="6">
        <v>163</v>
      </c>
      <c r="N4" s="6">
        <v>23</v>
      </c>
      <c r="O4" s="6">
        <f aca="true" t="shared" si="8" ref="O4:O18">M4-N4</f>
        <v>140</v>
      </c>
      <c r="P4" s="6">
        <f t="shared" si="0"/>
        <v>1</v>
      </c>
      <c r="Q4" s="31" t="str">
        <f aca="true" t="shared" si="9" ref="Q4:Q15">IF(M4&lt;=153,"十分むしろキュート","お見事")</f>
        <v>お見事</v>
      </c>
      <c r="R4" s="14">
        <f aca="true" t="shared" si="10" ref="R4:R18">IF(150&gt;M4,0,IF(155&gt;=M4,1,0))</f>
        <v>0</v>
      </c>
      <c r="S4" s="14">
        <f aca="true" t="shared" si="11" ref="S4:S18">IF(155&gt;=M4,0,IF(160&gt;=M4,1,0))</f>
        <v>0</v>
      </c>
      <c r="T4" s="14">
        <f aca="true" t="shared" si="12" ref="T4:T18">IF(160&gt;=M4,0,IF(165&gt;=M4,1,0))</f>
        <v>1</v>
      </c>
      <c r="U4" s="14">
        <f aca="true" t="shared" si="13" ref="U4:U18">IF(165&gt;=M4,0,IF(170&gt;=M4,1,0))</f>
        <v>0</v>
      </c>
      <c r="V4" s="14">
        <f aca="true" t="shared" si="14" ref="V4:V18">IF(170&gt;=M4,0,IF(175&gt;=M4,1,0))</f>
        <v>0</v>
      </c>
    </row>
    <row r="5" spans="1:22" s="5" customFormat="1" ht="13.5">
      <c r="A5" s="8"/>
      <c r="B5" s="9" t="s">
        <v>32</v>
      </c>
      <c r="C5" s="10">
        <v>162</v>
      </c>
      <c r="D5" s="10">
        <v>23</v>
      </c>
      <c r="E5" s="10">
        <f t="shared" si="1"/>
        <v>139</v>
      </c>
      <c r="F5" s="22" t="str">
        <f t="shared" si="2"/>
        <v>合格</v>
      </c>
      <c r="G5" s="11">
        <f t="shared" si="3"/>
        <v>0</v>
      </c>
      <c r="H5" s="11">
        <f t="shared" si="4"/>
        <v>0</v>
      </c>
      <c r="I5" s="11">
        <f t="shared" si="5"/>
        <v>1</v>
      </c>
      <c r="J5" s="11">
        <f t="shared" si="6"/>
        <v>0</v>
      </c>
      <c r="K5" s="11">
        <f t="shared" si="7"/>
        <v>0</v>
      </c>
      <c r="L5" s="9" t="s">
        <v>34</v>
      </c>
      <c r="M5" s="10">
        <v>159</v>
      </c>
      <c r="N5" s="10">
        <v>23</v>
      </c>
      <c r="O5" s="10">
        <f t="shared" si="8"/>
        <v>136</v>
      </c>
      <c r="P5" s="10">
        <f t="shared" si="0"/>
        <v>3</v>
      </c>
      <c r="Q5" s="21" t="str">
        <f t="shared" si="9"/>
        <v>お見事</v>
      </c>
      <c r="R5" s="11">
        <f t="shared" si="10"/>
        <v>0</v>
      </c>
      <c r="S5" s="11">
        <f t="shared" si="11"/>
        <v>1</v>
      </c>
      <c r="T5" s="11">
        <f t="shared" si="12"/>
        <v>0</v>
      </c>
      <c r="U5" s="11">
        <f t="shared" si="13"/>
        <v>0</v>
      </c>
      <c r="V5" s="11">
        <f t="shared" si="14"/>
        <v>0</v>
      </c>
    </row>
    <row r="6" spans="1:22" s="1" customFormat="1" ht="13.5">
      <c r="A6" s="12"/>
      <c r="B6" s="13" t="s">
        <v>35</v>
      </c>
      <c r="C6" s="6">
        <v>163.8</v>
      </c>
      <c r="D6" s="6">
        <v>23</v>
      </c>
      <c r="E6" s="6">
        <f t="shared" si="1"/>
        <v>140.8</v>
      </c>
      <c r="F6" s="23" t="str">
        <f t="shared" si="2"/>
        <v>合格</v>
      </c>
      <c r="G6" s="14">
        <f t="shared" si="3"/>
        <v>0</v>
      </c>
      <c r="H6" s="14">
        <f t="shared" si="4"/>
        <v>0</v>
      </c>
      <c r="I6" s="14">
        <f t="shared" si="5"/>
        <v>1</v>
      </c>
      <c r="J6" s="14">
        <f t="shared" si="6"/>
        <v>0</v>
      </c>
      <c r="K6" s="14">
        <f t="shared" si="7"/>
        <v>0</v>
      </c>
      <c r="L6" s="13" t="s">
        <v>36</v>
      </c>
      <c r="M6" s="6">
        <v>156.8</v>
      </c>
      <c r="N6" s="6">
        <v>23</v>
      </c>
      <c r="O6" s="6">
        <f t="shared" si="8"/>
        <v>133.8</v>
      </c>
      <c r="P6" s="6">
        <f t="shared" si="0"/>
        <v>7</v>
      </c>
      <c r="Q6" s="31" t="str">
        <f t="shared" si="9"/>
        <v>お見事</v>
      </c>
      <c r="R6" s="14">
        <f t="shared" si="10"/>
        <v>0</v>
      </c>
      <c r="S6" s="14">
        <f t="shared" si="11"/>
        <v>1</v>
      </c>
      <c r="T6" s="14">
        <f t="shared" si="12"/>
        <v>0</v>
      </c>
      <c r="U6" s="14">
        <f t="shared" si="13"/>
        <v>0</v>
      </c>
      <c r="V6" s="14">
        <f t="shared" si="14"/>
        <v>0</v>
      </c>
    </row>
    <row r="7" spans="1:22" s="5" customFormat="1" ht="13.5">
      <c r="A7" s="8"/>
      <c r="B7" s="9" t="s">
        <v>8</v>
      </c>
      <c r="C7" s="10">
        <v>170</v>
      </c>
      <c r="D7" s="10">
        <v>23</v>
      </c>
      <c r="E7" s="10">
        <f t="shared" si="1"/>
        <v>147</v>
      </c>
      <c r="F7" s="22" t="str">
        <f t="shared" si="2"/>
        <v>合格</v>
      </c>
      <c r="G7" s="11">
        <f t="shared" si="3"/>
        <v>0</v>
      </c>
      <c r="H7" s="11">
        <f t="shared" si="4"/>
        <v>0</v>
      </c>
      <c r="I7" s="11">
        <f t="shared" si="5"/>
        <v>0</v>
      </c>
      <c r="J7" s="11">
        <f t="shared" si="6"/>
        <v>1</v>
      </c>
      <c r="K7" s="11">
        <f t="shared" si="7"/>
        <v>0</v>
      </c>
      <c r="L7" s="9" t="s">
        <v>37</v>
      </c>
      <c r="M7" s="10">
        <v>154</v>
      </c>
      <c r="N7" s="10">
        <v>23</v>
      </c>
      <c r="O7" s="10">
        <f t="shared" si="8"/>
        <v>131</v>
      </c>
      <c r="P7" s="10">
        <f t="shared" si="0"/>
        <v>16</v>
      </c>
      <c r="Q7" s="21" t="str">
        <f t="shared" si="9"/>
        <v>お見事</v>
      </c>
      <c r="R7" s="11">
        <f t="shared" si="10"/>
        <v>1</v>
      </c>
      <c r="S7" s="11">
        <f t="shared" si="11"/>
        <v>0</v>
      </c>
      <c r="T7" s="11">
        <f t="shared" si="12"/>
        <v>0</v>
      </c>
      <c r="U7" s="11">
        <f t="shared" si="13"/>
        <v>0</v>
      </c>
      <c r="V7" s="11">
        <f t="shared" si="14"/>
        <v>0</v>
      </c>
    </row>
    <row r="8" spans="1:22" s="1" customFormat="1" ht="13.5">
      <c r="A8" s="12"/>
      <c r="B8" s="13" t="s">
        <v>38</v>
      </c>
      <c r="C8" s="6">
        <v>163</v>
      </c>
      <c r="D8" s="6">
        <v>23</v>
      </c>
      <c r="E8" s="6">
        <f t="shared" si="1"/>
        <v>140</v>
      </c>
      <c r="F8" s="23" t="str">
        <f t="shared" si="2"/>
        <v>合格</v>
      </c>
      <c r="G8" s="14">
        <f t="shared" si="3"/>
        <v>0</v>
      </c>
      <c r="H8" s="14">
        <f t="shared" si="4"/>
        <v>0</v>
      </c>
      <c r="I8" s="14">
        <f t="shared" si="5"/>
        <v>1</v>
      </c>
      <c r="J8" s="14">
        <f t="shared" si="6"/>
        <v>0</v>
      </c>
      <c r="K8" s="14">
        <f t="shared" si="7"/>
        <v>0</v>
      </c>
      <c r="L8" s="13" t="s">
        <v>37</v>
      </c>
      <c r="M8" s="6">
        <v>157</v>
      </c>
      <c r="N8" s="6">
        <v>23</v>
      </c>
      <c r="O8" s="6">
        <f t="shared" si="8"/>
        <v>134</v>
      </c>
      <c r="P8" s="6">
        <f t="shared" si="0"/>
        <v>6</v>
      </c>
      <c r="Q8" s="31" t="str">
        <f t="shared" si="9"/>
        <v>お見事</v>
      </c>
      <c r="R8" s="14">
        <f t="shared" si="10"/>
        <v>0</v>
      </c>
      <c r="S8" s="14">
        <f t="shared" si="11"/>
        <v>1</v>
      </c>
      <c r="T8" s="14">
        <f t="shared" si="12"/>
        <v>0</v>
      </c>
      <c r="U8" s="14">
        <f t="shared" si="13"/>
        <v>0</v>
      </c>
      <c r="V8" s="14">
        <f t="shared" si="14"/>
        <v>0</v>
      </c>
    </row>
    <row r="9" spans="1:22" s="5" customFormat="1" ht="13.5">
      <c r="A9" s="8"/>
      <c r="B9" s="9" t="s">
        <v>39</v>
      </c>
      <c r="C9" s="10">
        <v>169</v>
      </c>
      <c r="D9" s="10">
        <v>23</v>
      </c>
      <c r="E9" s="10">
        <f t="shared" si="1"/>
        <v>146</v>
      </c>
      <c r="F9" s="22" t="str">
        <f t="shared" si="2"/>
        <v>合格</v>
      </c>
      <c r="G9" s="11">
        <f t="shared" si="3"/>
        <v>0</v>
      </c>
      <c r="H9" s="11">
        <f t="shared" si="4"/>
        <v>0</v>
      </c>
      <c r="I9" s="11">
        <f t="shared" si="5"/>
        <v>0</v>
      </c>
      <c r="J9" s="11">
        <f t="shared" si="6"/>
        <v>1</v>
      </c>
      <c r="K9" s="11">
        <f t="shared" si="7"/>
        <v>0</v>
      </c>
      <c r="L9" s="9" t="s">
        <v>40</v>
      </c>
      <c r="M9" s="10">
        <v>156</v>
      </c>
      <c r="N9" s="10">
        <v>23</v>
      </c>
      <c r="O9" s="10">
        <f t="shared" si="8"/>
        <v>133</v>
      </c>
      <c r="P9" s="10">
        <f t="shared" si="0"/>
        <v>13</v>
      </c>
      <c r="Q9" s="21" t="str">
        <f t="shared" si="9"/>
        <v>お見事</v>
      </c>
      <c r="R9" s="11">
        <f t="shared" si="10"/>
        <v>0</v>
      </c>
      <c r="S9" s="11">
        <f t="shared" si="11"/>
        <v>1</v>
      </c>
      <c r="T9" s="11">
        <f t="shared" si="12"/>
        <v>0</v>
      </c>
      <c r="U9" s="11">
        <f t="shared" si="13"/>
        <v>0</v>
      </c>
      <c r="V9" s="11">
        <f t="shared" si="14"/>
        <v>0</v>
      </c>
    </row>
    <row r="10" spans="1:22" s="1" customFormat="1" ht="13.5">
      <c r="A10" s="12"/>
      <c r="B10" s="13" t="s">
        <v>41</v>
      </c>
      <c r="C10" s="6">
        <v>164</v>
      </c>
      <c r="D10" s="6">
        <v>23</v>
      </c>
      <c r="E10" s="6">
        <f t="shared" si="1"/>
        <v>141</v>
      </c>
      <c r="F10" s="23" t="str">
        <f t="shared" si="2"/>
        <v>合格</v>
      </c>
      <c r="G10" s="14">
        <f t="shared" si="3"/>
        <v>0</v>
      </c>
      <c r="H10" s="14">
        <f t="shared" si="4"/>
        <v>0</v>
      </c>
      <c r="I10" s="14">
        <f t="shared" si="5"/>
        <v>1</v>
      </c>
      <c r="J10" s="14">
        <f t="shared" si="6"/>
        <v>0</v>
      </c>
      <c r="K10" s="14">
        <f t="shared" si="7"/>
        <v>0</v>
      </c>
      <c r="L10" s="13" t="s">
        <v>41</v>
      </c>
      <c r="M10" s="6">
        <v>152</v>
      </c>
      <c r="N10" s="6">
        <v>23</v>
      </c>
      <c r="O10" s="6">
        <f t="shared" si="8"/>
        <v>129</v>
      </c>
      <c r="P10" s="6">
        <f t="shared" si="0"/>
        <v>12</v>
      </c>
      <c r="Q10" s="31" t="str">
        <f>IF(M10&lt;=153,"キュート","お見事")</f>
        <v>キュート</v>
      </c>
      <c r="R10" s="14">
        <f t="shared" si="10"/>
        <v>1</v>
      </c>
      <c r="S10" s="14">
        <f t="shared" si="11"/>
        <v>0</v>
      </c>
      <c r="T10" s="14">
        <f t="shared" si="12"/>
        <v>0</v>
      </c>
      <c r="U10" s="14">
        <f t="shared" si="13"/>
        <v>0</v>
      </c>
      <c r="V10" s="14">
        <f t="shared" si="14"/>
        <v>0</v>
      </c>
    </row>
    <row r="11" spans="1:22" s="5" customFormat="1" ht="13.5">
      <c r="A11" s="8"/>
      <c r="B11" s="9" t="s">
        <v>42</v>
      </c>
      <c r="C11" s="10">
        <v>169</v>
      </c>
      <c r="D11" s="10">
        <v>23</v>
      </c>
      <c r="E11" s="10">
        <f t="shared" si="1"/>
        <v>146</v>
      </c>
      <c r="F11" s="22" t="str">
        <f t="shared" si="2"/>
        <v>合格</v>
      </c>
      <c r="G11" s="11">
        <f t="shared" si="3"/>
        <v>0</v>
      </c>
      <c r="H11" s="11">
        <f t="shared" si="4"/>
        <v>0</v>
      </c>
      <c r="I11" s="11">
        <f t="shared" si="5"/>
        <v>0</v>
      </c>
      <c r="J11" s="11">
        <f t="shared" si="6"/>
        <v>1</v>
      </c>
      <c r="K11" s="11">
        <f t="shared" si="7"/>
        <v>0</v>
      </c>
      <c r="L11" s="9" t="s">
        <v>37</v>
      </c>
      <c r="M11" s="10">
        <v>156</v>
      </c>
      <c r="N11" s="10">
        <v>23</v>
      </c>
      <c r="O11" s="10">
        <f t="shared" si="8"/>
        <v>133</v>
      </c>
      <c r="P11" s="10">
        <f t="shared" si="0"/>
        <v>13</v>
      </c>
      <c r="Q11" s="21" t="str">
        <f t="shared" si="9"/>
        <v>お見事</v>
      </c>
      <c r="R11" s="11">
        <f t="shared" si="10"/>
        <v>0</v>
      </c>
      <c r="S11" s="11">
        <f t="shared" si="11"/>
        <v>1</v>
      </c>
      <c r="T11" s="11">
        <f t="shared" si="12"/>
        <v>0</v>
      </c>
      <c r="U11" s="11">
        <f t="shared" si="13"/>
        <v>0</v>
      </c>
      <c r="V11" s="11">
        <f t="shared" si="14"/>
        <v>0</v>
      </c>
    </row>
    <row r="12" spans="1:22" s="1" customFormat="1" ht="13.5">
      <c r="A12" s="12"/>
      <c r="B12" s="13" t="s">
        <v>14</v>
      </c>
      <c r="C12" s="6">
        <v>163</v>
      </c>
      <c r="D12" s="6">
        <v>23</v>
      </c>
      <c r="E12" s="6">
        <f t="shared" si="1"/>
        <v>140</v>
      </c>
      <c r="F12" s="23" t="str">
        <f t="shared" si="2"/>
        <v>合格</v>
      </c>
      <c r="G12" s="14">
        <f t="shared" si="3"/>
        <v>0</v>
      </c>
      <c r="H12" s="14">
        <f t="shared" si="4"/>
        <v>0</v>
      </c>
      <c r="I12" s="14">
        <f t="shared" si="5"/>
        <v>1</v>
      </c>
      <c r="J12" s="14">
        <f t="shared" si="6"/>
        <v>0</v>
      </c>
      <c r="K12" s="14">
        <f t="shared" si="7"/>
        <v>0</v>
      </c>
      <c r="L12" s="13" t="s">
        <v>43</v>
      </c>
      <c r="M12" s="6">
        <v>156</v>
      </c>
      <c r="N12" s="6">
        <v>23</v>
      </c>
      <c r="O12" s="6">
        <f t="shared" si="8"/>
        <v>133</v>
      </c>
      <c r="P12" s="6">
        <f t="shared" si="0"/>
        <v>7</v>
      </c>
      <c r="Q12" s="31" t="str">
        <f t="shared" si="9"/>
        <v>お見事</v>
      </c>
      <c r="R12" s="14">
        <f t="shared" si="10"/>
        <v>0</v>
      </c>
      <c r="S12" s="14">
        <f t="shared" si="11"/>
        <v>1</v>
      </c>
      <c r="T12" s="14">
        <f t="shared" si="12"/>
        <v>0</v>
      </c>
      <c r="U12" s="14">
        <f t="shared" si="13"/>
        <v>0</v>
      </c>
      <c r="V12" s="14">
        <f t="shared" si="14"/>
        <v>0</v>
      </c>
    </row>
    <row r="13" spans="1:22" s="5" customFormat="1" ht="13.5">
      <c r="A13" s="8"/>
      <c r="B13" s="9" t="s">
        <v>15</v>
      </c>
      <c r="C13" s="10">
        <v>164</v>
      </c>
      <c r="D13" s="10">
        <v>23</v>
      </c>
      <c r="E13" s="10">
        <f t="shared" si="1"/>
        <v>141</v>
      </c>
      <c r="F13" s="22" t="str">
        <f t="shared" si="2"/>
        <v>合格</v>
      </c>
      <c r="G13" s="11">
        <f t="shared" si="3"/>
        <v>0</v>
      </c>
      <c r="H13" s="11">
        <f t="shared" si="4"/>
        <v>0</v>
      </c>
      <c r="I13" s="11">
        <f t="shared" si="5"/>
        <v>1</v>
      </c>
      <c r="J13" s="11">
        <f t="shared" si="6"/>
        <v>0</v>
      </c>
      <c r="K13" s="11">
        <f t="shared" si="7"/>
        <v>0</v>
      </c>
      <c r="L13" s="9" t="s">
        <v>16</v>
      </c>
      <c r="M13" s="10">
        <v>161</v>
      </c>
      <c r="N13" s="10">
        <v>23</v>
      </c>
      <c r="O13" s="10">
        <f t="shared" si="8"/>
        <v>138</v>
      </c>
      <c r="P13" s="10">
        <f t="shared" si="0"/>
        <v>3</v>
      </c>
      <c r="Q13" s="21" t="str">
        <f t="shared" si="9"/>
        <v>お見事</v>
      </c>
      <c r="R13" s="11">
        <f t="shared" si="10"/>
        <v>0</v>
      </c>
      <c r="S13" s="11">
        <f t="shared" si="11"/>
        <v>0</v>
      </c>
      <c r="T13" s="11">
        <f t="shared" si="12"/>
        <v>1</v>
      </c>
      <c r="U13" s="11">
        <f t="shared" si="13"/>
        <v>0</v>
      </c>
      <c r="V13" s="11">
        <f t="shared" si="14"/>
        <v>0</v>
      </c>
    </row>
    <row r="14" spans="1:22" s="1" customFormat="1" ht="13.5">
      <c r="A14" s="12"/>
      <c r="B14" s="13" t="s">
        <v>32</v>
      </c>
      <c r="C14" s="6">
        <v>170</v>
      </c>
      <c r="D14" s="6">
        <v>23</v>
      </c>
      <c r="E14" s="6">
        <f t="shared" si="1"/>
        <v>147</v>
      </c>
      <c r="F14" s="23" t="str">
        <f t="shared" si="2"/>
        <v>合格</v>
      </c>
      <c r="G14" s="14">
        <f t="shared" si="3"/>
        <v>0</v>
      </c>
      <c r="H14" s="14">
        <f t="shared" si="4"/>
        <v>0</v>
      </c>
      <c r="I14" s="14">
        <f t="shared" si="5"/>
        <v>0</v>
      </c>
      <c r="J14" s="14">
        <f t="shared" si="6"/>
        <v>1</v>
      </c>
      <c r="K14" s="14">
        <f t="shared" si="7"/>
        <v>0</v>
      </c>
      <c r="L14" s="13" t="s">
        <v>44</v>
      </c>
      <c r="M14" s="6">
        <v>154</v>
      </c>
      <c r="N14" s="6">
        <v>23</v>
      </c>
      <c r="O14" s="6">
        <f t="shared" si="8"/>
        <v>131</v>
      </c>
      <c r="P14" s="6">
        <f t="shared" si="0"/>
        <v>16</v>
      </c>
      <c r="Q14" s="31" t="str">
        <f t="shared" si="9"/>
        <v>お見事</v>
      </c>
      <c r="R14" s="14">
        <f t="shared" si="10"/>
        <v>1</v>
      </c>
      <c r="S14" s="14">
        <f t="shared" si="11"/>
        <v>0</v>
      </c>
      <c r="T14" s="14">
        <f t="shared" si="12"/>
        <v>0</v>
      </c>
      <c r="U14" s="14">
        <f t="shared" si="13"/>
        <v>0</v>
      </c>
      <c r="V14" s="14">
        <f t="shared" si="14"/>
        <v>0</v>
      </c>
    </row>
    <row r="15" spans="1:22" s="5" customFormat="1" ht="13.5">
      <c r="A15" s="8"/>
      <c r="B15" s="9" t="s">
        <v>32</v>
      </c>
      <c r="C15" s="10">
        <v>158</v>
      </c>
      <c r="D15" s="10">
        <v>23</v>
      </c>
      <c r="E15" s="10">
        <f t="shared" si="1"/>
        <v>135</v>
      </c>
      <c r="F15" s="22" t="str">
        <f t="shared" si="2"/>
        <v>合格</v>
      </c>
      <c r="G15" s="11">
        <f t="shared" si="3"/>
        <v>0</v>
      </c>
      <c r="H15" s="11">
        <f t="shared" si="4"/>
        <v>1</v>
      </c>
      <c r="I15" s="11">
        <f t="shared" si="5"/>
        <v>0</v>
      </c>
      <c r="J15" s="11">
        <f t="shared" si="6"/>
        <v>0</v>
      </c>
      <c r="K15" s="11">
        <f t="shared" si="7"/>
        <v>0</v>
      </c>
      <c r="L15" s="9" t="s">
        <v>45</v>
      </c>
      <c r="M15" s="10">
        <v>155</v>
      </c>
      <c r="N15" s="10">
        <v>23</v>
      </c>
      <c r="O15" s="10">
        <f t="shared" si="8"/>
        <v>132</v>
      </c>
      <c r="P15" s="10">
        <f t="shared" si="0"/>
        <v>3</v>
      </c>
      <c r="Q15" s="21" t="str">
        <f t="shared" si="9"/>
        <v>お見事</v>
      </c>
      <c r="R15" s="11">
        <f t="shared" si="10"/>
        <v>1</v>
      </c>
      <c r="S15" s="11">
        <f t="shared" si="11"/>
        <v>0</v>
      </c>
      <c r="T15" s="11">
        <f t="shared" si="12"/>
        <v>0</v>
      </c>
      <c r="U15" s="11">
        <f t="shared" si="13"/>
        <v>0</v>
      </c>
      <c r="V15" s="11">
        <f t="shared" si="14"/>
        <v>0</v>
      </c>
    </row>
    <row r="16" spans="1:22" s="1" customFormat="1" ht="13.5">
      <c r="A16" s="12"/>
      <c r="B16" s="13" t="s">
        <v>17</v>
      </c>
      <c r="C16" s="6">
        <v>159</v>
      </c>
      <c r="D16" s="6">
        <v>23</v>
      </c>
      <c r="E16" s="6">
        <f t="shared" si="1"/>
        <v>136</v>
      </c>
      <c r="F16" s="23" t="str">
        <f t="shared" si="2"/>
        <v>合格</v>
      </c>
      <c r="G16" s="14">
        <f t="shared" si="3"/>
        <v>0</v>
      </c>
      <c r="H16" s="14">
        <f t="shared" si="4"/>
        <v>1</v>
      </c>
      <c r="I16" s="14">
        <f t="shared" si="5"/>
        <v>0</v>
      </c>
      <c r="J16" s="14">
        <f t="shared" si="6"/>
        <v>0</v>
      </c>
      <c r="K16" s="14">
        <f t="shared" si="7"/>
        <v>0</v>
      </c>
      <c r="L16" s="13"/>
      <c r="M16" s="6"/>
      <c r="N16" s="6"/>
      <c r="O16" s="6"/>
      <c r="P16" s="6"/>
      <c r="Q16" s="31"/>
      <c r="R16" s="14">
        <f t="shared" si="10"/>
        <v>0</v>
      </c>
      <c r="S16" s="14">
        <f t="shared" si="11"/>
        <v>0</v>
      </c>
      <c r="T16" s="14">
        <f t="shared" si="12"/>
        <v>0</v>
      </c>
      <c r="U16" s="14">
        <f t="shared" si="13"/>
        <v>0</v>
      </c>
      <c r="V16" s="14">
        <f t="shared" si="14"/>
        <v>0</v>
      </c>
    </row>
    <row r="17" spans="1:22" s="5" customFormat="1" ht="13.5">
      <c r="A17" s="8"/>
      <c r="B17" s="9" t="s">
        <v>46</v>
      </c>
      <c r="C17" s="10">
        <v>159</v>
      </c>
      <c r="D17" s="10">
        <v>23</v>
      </c>
      <c r="E17" s="10">
        <f t="shared" si="1"/>
        <v>136</v>
      </c>
      <c r="F17" s="22" t="str">
        <f t="shared" si="2"/>
        <v>合格</v>
      </c>
      <c r="G17" s="11">
        <f t="shared" si="3"/>
        <v>0</v>
      </c>
      <c r="H17" s="11">
        <f t="shared" si="4"/>
        <v>1</v>
      </c>
      <c r="I17" s="11">
        <f t="shared" si="5"/>
        <v>0</v>
      </c>
      <c r="J17" s="11">
        <f t="shared" si="6"/>
        <v>0</v>
      </c>
      <c r="K17" s="11">
        <f t="shared" si="7"/>
        <v>0</v>
      </c>
      <c r="L17" s="9"/>
      <c r="M17" s="10"/>
      <c r="N17" s="10"/>
      <c r="O17" s="10"/>
      <c r="P17" s="10"/>
      <c r="Q17" s="21"/>
      <c r="R17" s="11">
        <f t="shared" si="10"/>
        <v>0</v>
      </c>
      <c r="S17" s="11">
        <f t="shared" si="11"/>
        <v>0</v>
      </c>
      <c r="T17" s="11">
        <f t="shared" si="12"/>
        <v>0</v>
      </c>
      <c r="U17" s="11">
        <f t="shared" si="13"/>
        <v>0</v>
      </c>
      <c r="V17" s="11">
        <f t="shared" si="14"/>
        <v>0</v>
      </c>
    </row>
    <row r="18" spans="1:22" s="1" customFormat="1" ht="13.5">
      <c r="A18" s="12"/>
      <c r="B18" s="13" t="s">
        <v>20</v>
      </c>
      <c r="C18" s="6">
        <v>161</v>
      </c>
      <c r="D18" s="6">
        <v>23</v>
      </c>
      <c r="E18" s="6">
        <f t="shared" si="1"/>
        <v>138</v>
      </c>
      <c r="F18" s="23" t="str">
        <f t="shared" si="2"/>
        <v>合格</v>
      </c>
      <c r="G18" s="14">
        <f t="shared" si="3"/>
        <v>0</v>
      </c>
      <c r="H18" s="14">
        <f t="shared" si="4"/>
        <v>0</v>
      </c>
      <c r="I18" s="14">
        <f t="shared" si="5"/>
        <v>1</v>
      </c>
      <c r="J18" s="14">
        <f t="shared" si="6"/>
        <v>0</v>
      </c>
      <c r="K18" s="14">
        <f t="shared" si="7"/>
        <v>0</v>
      </c>
      <c r="L18" s="13" t="s">
        <v>19</v>
      </c>
      <c r="M18" s="6">
        <v>172</v>
      </c>
      <c r="N18" s="6">
        <v>23</v>
      </c>
      <c r="O18" s="6">
        <f t="shared" si="8"/>
        <v>149</v>
      </c>
      <c r="P18" s="6">
        <f>ABS(C18-M18)</f>
        <v>11</v>
      </c>
      <c r="Q18" s="31" t="str">
        <f>IF(M18&lt;=153,"十分むしろキュート","お見事")</f>
        <v>お見事</v>
      </c>
      <c r="R18" s="14">
        <f t="shared" si="10"/>
        <v>0</v>
      </c>
      <c r="S18" s="14">
        <f t="shared" si="11"/>
        <v>0</v>
      </c>
      <c r="T18" s="14">
        <f t="shared" si="12"/>
        <v>0</v>
      </c>
      <c r="U18" s="14">
        <f t="shared" si="13"/>
        <v>0</v>
      </c>
      <c r="V18" s="14">
        <f t="shared" si="14"/>
        <v>1</v>
      </c>
    </row>
    <row r="19" spans="1:22" s="4" customFormat="1" ht="13.5">
      <c r="A19" s="35" t="s">
        <v>9</v>
      </c>
      <c r="B19" s="7"/>
      <c r="C19" s="15">
        <f>SUM(C3:C18)</f>
        <v>2614.8</v>
      </c>
      <c r="D19" s="15">
        <f>SUM(D3:D17)</f>
        <v>345</v>
      </c>
      <c r="E19" s="15">
        <f>SUM(E3:E17)</f>
        <v>2108.8</v>
      </c>
      <c r="F19" s="24"/>
      <c r="G19" s="16">
        <f>SUM(G3:G18)</f>
        <v>0</v>
      </c>
      <c r="H19" s="16">
        <f>SUM(H3:H18)</f>
        <v>4</v>
      </c>
      <c r="I19" s="16">
        <f>SUM(I3:I18)</f>
        <v>8</v>
      </c>
      <c r="J19" s="16">
        <f>SUM(J3:J18)</f>
        <v>4</v>
      </c>
      <c r="K19" s="16">
        <f>SUM(K3:K18)</f>
        <v>0</v>
      </c>
      <c r="L19" s="15"/>
      <c r="M19" s="15">
        <f>SUM(M3:M18)</f>
        <v>2204.8</v>
      </c>
      <c r="N19" s="15">
        <f>SUM(N3:N17)</f>
        <v>299</v>
      </c>
      <c r="O19" s="15">
        <f>SUM(O3:O17)</f>
        <v>1733.8</v>
      </c>
      <c r="P19" s="15">
        <f>SUM(P3:P18)</f>
        <v>114</v>
      </c>
      <c r="Q19" s="28"/>
      <c r="R19" s="16">
        <f>SUM(R3:R18)</f>
        <v>5</v>
      </c>
      <c r="S19" s="16">
        <f>SUM(S3:S18)</f>
        <v>6</v>
      </c>
      <c r="T19" s="16">
        <f>SUM(T3:T18)</f>
        <v>2</v>
      </c>
      <c r="U19" s="16">
        <f>SUM(U3:U18)</f>
        <v>0</v>
      </c>
      <c r="V19" s="16">
        <f>SUM(V3:V18)</f>
        <v>1</v>
      </c>
    </row>
    <row r="20" spans="1:22" s="4" customFormat="1" ht="13.5">
      <c r="A20" s="35" t="s">
        <v>10</v>
      </c>
      <c r="B20" s="7"/>
      <c r="C20" s="15">
        <f>AVERAGE(C3:C18)</f>
        <v>163.425</v>
      </c>
      <c r="D20" s="15">
        <f aca="true" t="shared" si="15" ref="D20:P20">AVERAGE(D3:D18)</f>
        <v>23</v>
      </c>
      <c r="E20" s="15">
        <f t="shared" si="15"/>
        <v>140.425</v>
      </c>
      <c r="F20" s="24"/>
      <c r="G20" s="16"/>
      <c r="H20" s="16"/>
      <c r="I20" s="16"/>
      <c r="J20" s="16"/>
      <c r="K20" s="16"/>
      <c r="L20" s="15"/>
      <c r="M20" s="15">
        <f t="shared" si="15"/>
        <v>157.4857142857143</v>
      </c>
      <c r="N20" s="15">
        <f t="shared" si="15"/>
        <v>23</v>
      </c>
      <c r="O20" s="15">
        <f t="shared" si="15"/>
        <v>134.4857142857143</v>
      </c>
      <c r="P20" s="15">
        <f t="shared" si="15"/>
        <v>8.142857142857142</v>
      </c>
      <c r="Q20" s="28"/>
      <c r="R20" s="16"/>
      <c r="S20" s="16"/>
      <c r="T20" s="16"/>
      <c r="U20" s="16"/>
      <c r="V20" s="16"/>
    </row>
    <row r="21" spans="1:22" s="1" customFormat="1" ht="13.5">
      <c r="A21" s="3"/>
      <c r="B21" s="3"/>
      <c r="C21" s="2"/>
      <c r="D21" s="2"/>
      <c r="E21" s="2"/>
      <c r="F21" s="25"/>
      <c r="G21" s="2"/>
      <c r="H21" s="2"/>
      <c r="I21" s="2"/>
      <c r="J21" s="2"/>
      <c r="K21" s="2"/>
      <c r="L21" s="2"/>
      <c r="M21" s="2"/>
      <c r="N21" s="2"/>
      <c r="O21" s="2"/>
      <c r="P21" s="2"/>
      <c r="Q21" s="29"/>
      <c r="R21" s="2"/>
      <c r="S21" s="2"/>
      <c r="T21" s="2"/>
      <c r="U21" s="2"/>
      <c r="V21" s="2"/>
    </row>
    <row r="22" spans="1:22" s="1" customFormat="1" ht="13.5">
      <c r="A22" s="3"/>
      <c r="B22" s="3"/>
      <c r="C22" s="2"/>
      <c r="D22" s="2"/>
      <c r="E22" s="2"/>
      <c r="F22" s="25"/>
      <c r="G22" s="2"/>
      <c r="H22" s="2"/>
      <c r="I22" s="2"/>
      <c r="J22" s="2"/>
      <c r="K22" s="2"/>
      <c r="L22" s="2"/>
      <c r="M22" s="2"/>
      <c r="N22" s="2"/>
      <c r="O22" s="2"/>
      <c r="P22" s="2"/>
      <c r="Q22" s="29"/>
      <c r="R22" s="2"/>
      <c r="S22" s="2"/>
      <c r="T22" s="2"/>
      <c r="U22" s="2"/>
      <c r="V22" s="2"/>
    </row>
    <row r="23" spans="1:22" s="1" customFormat="1" ht="13.5">
      <c r="A23" s="45" t="s">
        <v>11</v>
      </c>
      <c r="B23" s="46"/>
      <c r="C23" s="6">
        <f>C19+M19</f>
        <v>4819.6</v>
      </c>
      <c r="D23" s="2"/>
      <c r="E23" s="2"/>
      <c r="F23" s="25"/>
      <c r="G23" s="2"/>
      <c r="H23" s="2"/>
      <c r="I23" s="2"/>
      <c r="J23" s="2"/>
      <c r="K23" s="2"/>
      <c r="L23" s="2"/>
      <c r="M23" s="2"/>
      <c r="N23" s="2"/>
      <c r="O23" s="2"/>
      <c r="P23" s="2"/>
      <c r="Q23" s="29"/>
      <c r="R23" s="2"/>
      <c r="S23" s="2"/>
      <c r="T23" s="2"/>
      <c r="U23" s="2"/>
      <c r="V23" s="2"/>
    </row>
    <row r="24" spans="1:22" s="1" customFormat="1" ht="13.5">
      <c r="A24" s="43" t="s">
        <v>12</v>
      </c>
      <c r="B24" s="44"/>
      <c r="C24" s="6">
        <f>E19+O19</f>
        <v>3842.6000000000004</v>
      </c>
      <c r="D24" s="2"/>
      <c r="E24" s="2"/>
      <c r="F24" s="25"/>
      <c r="G24" s="2"/>
      <c r="H24" s="2"/>
      <c r="I24" s="2"/>
      <c r="J24" s="2"/>
      <c r="K24" s="2"/>
      <c r="L24" s="2"/>
      <c r="M24" s="2"/>
      <c r="N24" s="2"/>
      <c r="O24" s="2"/>
      <c r="P24" s="2"/>
      <c r="Q24" s="29"/>
      <c r="R24" s="2"/>
      <c r="S24" s="2"/>
      <c r="T24" s="2"/>
      <c r="U24" s="2"/>
      <c r="V24" s="2"/>
    </row>
    <row r="25" spans="1:22" s="1" customFormat="1" ht="13.5">
      <c r="A25" s="45" t="s">
        <v>13</v>
      </c>
      <c r="B25" s="46"/>
      <c r="C25" s="6">
        <f>D19+N19</f>
        <v>644</v>
      </c>
      <c r="D25" s="2"/>
      <c r="E25" s="2"/>
      <c r="F25" s="25"/>
      <c r="G25" s="2"/>
      <c r="H25" s="2"/>
      <c r="I25" s="2"/>
      <c r="J25" s="2"/>
      <c r="K25" s="2"/>
      <c r="L25" s="2"/>
      <c r="M25" s="2"/>
      <c r="N25" s="2"/>
      <c r="O25" s="2"/>
      <c r="P25" s="2"/>
      <c r="Q25" s="29"/>
      <c r="R25" s="2"/>
      <c r="S25" s="2"/>
      <c r="T25" s="2"/>
      <c r="U25" s="2"/>
      <c r="V25" s="2"/>
    </row>
    <row r="28" spans="1:7" ht="27">
      <c r="A28" s="32" t="s">
        <v>21</v>
      </c>
      <c r="B28" s="20" t="s">
        <v>24</v>
      </c>
      <c r="C28" s="32" t="s">
        <v>25</v>
      </c>
      <c r="D28" s="20" t="s">
        <v>26</v>
      </c>
      <c r="E28" s="32" t="s">
        <v>27</v>
      </c>
      <c r="F28" s="32" t="s">
        <v>28</v>
      </c>
      <c r="G28" s="32" t="s">
        <v>9</v>
      </c>
    </row>
    <row r="29" spans="1:7" ht="13.5">
      <c r="A29" s="32" t="s">
        <v>22</v>
      </c>
      <c r="B29" s="14">
        <f>G19</f>
        <v>0</v>
      </c>
      <c r="C29" s="14">
        <f>H19</f>
        <v>4</v>
      </c>
      <c r="D29" s="14">
        <f>I19</f>
        <v>8</v>
      </c>
      <c r="E29" s="14">
        <f>J19</f>
        <v>4</v>
      </c>
      <c r="F29" s="14">
        <f>K19</f>
        <v>0</v>
      </c>
      <c r="G29" s="17">
        <f>SUM(B29:F29)</f>
        <v>16</v>
      </c>
    </row>
    <row r="30" spans="1:7" ht="13.5">
      <c r="A30" s="32" t="s">
        <v>4</v>
      </c>
      <c r="B30" s="17">
        <f>R19</f>
        <v>5</v>
      </c>
      <c r="C30" s="17">
        <f>S19</f>
        <v>6</v>
      </c>
      <c r="D30" s="17">
        <f>T19</f>
        <v>2</v>
      </c>
      <c r="E30" s="17">
        <f>U19</f>
        <v>0</v>
      </c>
      <c r="F30" s="17">
        <f>V19</f>
        <v>1</v>
      </c>
      <c r="G30" s="17">
        <f>SUM(B30:F30)</f>
        <v>14</v>
      </c>
    </row>
    <row r="31" spans="1:7" ht="13.5">
      <c r="A31" s="32" t="s">
        <v>9</v>
      </c>
      <c r="B31" s="17">
        <f>SUM(B29:B30)</f>
        <v>5</v>
      </c>
      <c r="C31" s="17">
        <f>SUM(C29:C30)</f>
        <v>10</v>
      </c>
      <c r="D31" s="17">
        <f>SUM(D29:D30)</f>
        <v>10</v>
      </c>
      <c r="E31" s="17">
        <f>SUM(E29:E30)</f>
        <v>4</v>
      </c>
      <c r="F31" s="27">
        <f>SUM(F29:F30)</f>
        <v>1</v>
      </c>
      <c r="G31" s="17">
        <f>SUM(B31:F31)</f>
        <v>30</v>
      </c>
    </row>
    <row r="32" ht="13.5">
      <c r="A32" s="18"/>
    </row>
    <row r="35" ht="13.5">
      <c r="G35" s="19"/>
    </row>
  </sheetData>
  <mergeCells count="4">
    <mergeCell ref="A1:V1"/>
    <mergeCell ref="A24:B24"/>
    <mergeCell ref="A25:B25"/>
    <mergeCell ref="A23:B23"/>
  </mergeCells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</dc:creator>
  <cp:keywords/>
  <dc:description/>
  <cp:lastModifiedBy>ｙｕ</cp:lastModifiedBy>
  <dcterms:created xsi:type="dcterms:W3CDTF">2009-04-17T12:27:10Z</dcterms:created>
  <dcterms:modified xsi:type="dcterms:W3CDTF">2010-07-30T12:33:44Z</dcterms:modified>
  <cp:category/>
  <cp:version/>
  <cp:contentType/>
  <cp:contentStatus/>
</cp:coreProperties>
</file>